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50" activeTab="3"/>
  </bookViews>
  <sheets>
    <sheet name="Variances" sheetId="1" r:id="rId1"/>
    <sheet name="Sheet 3" sheetId="2" r:id="rId2"/>
    <sheet name="Sheet 4" sheetId="3" r:id="rId3"/>
    <sheet name="Reserves" sheetId="4" r:id="rId4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<sst xmlns="http://schemas.openxmlformats.org/spreadsheetml/2006/main" count="108" uniqueCount="93">
  <si>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</si>
  <si>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</si>
  <si>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</si>
  <si>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</si>
  <si>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</si>
  <si>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</si>
  <si>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</si>
  <si>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</si>
  <si>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</si>
  <si>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</si>
  <si>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</si>
  <si>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</si>
  <si>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</si>
  <si>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</si>
  <si>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</si>
  <si>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</si>
  <si>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</si>
  <si>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</si>
  <si>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</si>
  <si>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</si>
  <si>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</si>
  <si>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</si>
  <si>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</si>
  <si>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</si>
  <si>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</si>
  <si>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</si>
  <si>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</si>
  <si>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</si>
  <si>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</si>
  <si>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</si>
  <si>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</si>
  <si>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</si>
  <si>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Refer to Sheet 3</t>
  </si>
  <si>
    <t>Year Ending 31 March 2021</t>
  </si>
  <si>
    <t>Year Ending 31 March 2020</t>
  </si>
  <si>
    <t>VAT Refund</t>
  </si>
  <si>
    <t>Precept Support Grant</t>
  </si>
  <si>
    <t>Interest Received</t>
  </si>
  <si>
    <t>Grants Received</t>
  </si>
  <si>
    <t>Courts Income</t>
  </si>
  <si>
    <t>Allotments Income</t>
  </si>
  <si>
    <t>Miscelanious Income</t>
  </si>
  <si>
    <t>Total</t>
  </si>
  <si>
    <t>Difference</t>
  </si>
  <si>
    <t>Refer to Sheet 4</t>
  </si>
  <si>
    <t>VAT on Payments</t>
  </si>
  <si>
    <t>Office Expenses</t>
  </si>
  <si>
    <t>Audit Fees</t>
  </si>
  <si>
    <t>Professional Fees</t>
  </si>
  <si>
    <t>Subscriptions</t>
  </si>
  <si>
    <t>Insurance</t>
  </si>
  <si>
    <t>Bank Charges</t>
  </si>
  <si>
    <t>Contingency</t>
  </si>
  <si>
    <t>Newsletter</t>
  </si>
  <si>
    <t>community Centre Grant</t>
  </si>
  <si>
    <t>Web and WiFi</t>
  </si>
  <si>
    <t>Grants</t>
  </si>
  <si>
    <t>S137</t>
  </si>
  <si>
    <t>Greens</t>
  </si>
  <si>
    <t>Councillor Training &amp; Expenses</t>
  </si>
  <si>
    <t xml:space="preserve">Elections </t>
  </si>
  <si>
    <t>Chairmans Allowance</t>
  </si>
  <si>
    <t>Machinary Maintenance/renewal</t>
  </si>
  <si>
    <t>Allotment Rent</t>
  </si>
  <si>
    <t>Street Light Power</t>
  </si>
  <si>
    <t>Street Light Maintenance</t>
  </si>
  <si>
    <t>Playground Repairs</t>
  </si>
  <si>
    <t>Capital Expenditure</t>
  </si>
  <si>
    <t>Software</t>
  </si>
  <si>
    <t>Youth Project Costs</t>
  </si>
  <si>
    <t>Staff Training</t>
  </si>
  <si>
    <t>allotments `</t>
  </si>
  <si>
    <t>Youth Project</t>
  </si>
  <si>
    <t>Playground Upgrade</t>
  </si>
  <si>
    <t>Mower Replacement/repairs</t>
  </si>
  <si>
    <t>MUGA repair/upgrade</t>
  </si>
  <si>
    <t>Community Centre upgrade</t>
  </si>
  <si>
    <t>Office Equipment</t>
  </si>
  <si>
    <t xml:space="preserve">Reason </t>
  </si>
  <si>
    <t>timing of payments</t>
  </si>
  <si>
    <t>timing o fpayments</t>
  </si>
  <si>
    <t>contribution in kind in 2020 (services of clerk)</t>
  </si>
  <si>
    <t>new website in 2021</t>
  </si>
  <si>
    <t>exceptional grant requests in 2021</t>
  </si>
  <si>
    <t>grant in respect of wreath due to British Legion parish rep sheilding and, therefore, no remembrance day collection</t>
  </si>
  <si>
    <t>no election costs in 2021</t>
  </si>
  <si>
    <t>no costs incurred in 2021</t>
  </si>
  <si>
    <t>purchase of new mower</t>
  </si>
  <si>
    <t>change of supplier reduced expenditure</t>
  </si>
  <si>
    <t>maintenance of a number of pieces of equipment in 2020</t>
  </si>
  <si>
    <t>new website software purchased in 2021</t>
  </si>
  <si>
    <t>attributed to staff costs in 2020</t>
  </si>
  <si>
    <t xml:space="preserve">Housing Needs Assessment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</si>
</sst>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38" borderId="0" xfId="0" applyNumberFormat="1" applyFill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0">
      <selection activeCell="H13" sqref="H1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29</v>
      </c>
    </row>
    <row r="5" spans="1:13" ht="99" customHeight="1">
      <c r="A5" s="44" t="s">
        <v>31</v>
      </c>
      <c r="B5" s="45"/>
      <c r="C5" s="45"/>
      <c r="D5" s="45"/>
      <c r="E5" s="45"/>
      <c r="F5" s="45"/>
      <c r="G5" s="45"/>
      <c r="H5" s="45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30</v>
      </c>
      <c r="E8" s="27"/>
      <c r="F8" s="38" t="s">
        <v>30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9" t="s">
        <v>2</v>
      </c>
      <c r="B11" s="49"/>
      <c r="C11" s="49"/>
      <c r="D11" s="8">
        <v>152672</v>
      </c>
      <c r="F11" s="8">
        <v>195914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50" t="s">
        <v>20</v>
      </c>
      <c r="B13" s="51"/>
      <c r="C13" s="52"/>
      <c r="D13" s="8">
        <v>34800</v>
      </c>
      <c r="F13" s="8">
        <v>37210</v>
      </c>
      <c r="G13" s="5">
        <f>F13-D13</f>
        <v>2410</v>
      </c>
      <c r="H13" s="6">
        <f>IF((D13&gt;F13),(D13-F13)/D13,IF(D13&lt;F13,-(D13-F13)/D13,IF(D13=F13,0)))</f>
        <v>0.0692528735632184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6" t="s">
        <v>3</v>
      </c>
      <c r="B15" s="46"/>
      <c r="C15" s="46"/>
      <c r="D15" s="8">
        <v>43087</v>
      </c>
      <c r="F15" s="8">
        <v>7012</v>
      </c>
      <c r="G15" s="5">
        <f>F15-D15</f>
        <v>-36075</v>
      </c>
      <c r="H15" s="6">
        <f>IF((D15&gt;F15),(D15-F15)/D15,IF(D15&lt;F15,-(D15-F15)/D15,IF(D15=F15,0)))</f>
        <v>0.8372594982245225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32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6" t="s">
        <v>4</v>
      </c>
      <c r="B17" s="46"/>
      <c r="C17" s="46"/>
      <c r="D17" s="8">
        <v>10317</v>
      </c>
      <c r="F17" s="8">
        <v>9970</v>
      </c>
      <c r="G17" s="5">
        <f>F17-D17</f>
        <v>-347</v>
      </c>
      <c r="H17" s="6">
        <f>IF((D17&gt;F17),(D17-F17)/D17,IF(D17&lt;F17,-(D17-F17)/D17,IF(D17=F17,0)))</f>
        <v>0.033633808277600076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6" t="s">
        <v>7</v>
      </c>
      <c r="B19" s="46"/>
      <c r="C19" s="4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6" t="s">
        <v>21</v>
      </c>
      <c r="B21" s="46"/>
      <c r="C21" s="46"/>
      <c r="D21" s="8">
        <v>24328</v>
      </c>
      <c r="F21" s="8">
        <v>35706</v>
      </c>
      <c r="G21" s="5">
        <f>F21-D21</f>
        <v>11378</v>
      </c>
      <c r="H21" s="6">
        <f>IF((D21&gt;F21),(D21-F21)/D21,IF(D21&lt;F21,-(D21-F21)/D21,IF(D21=F21,0)))</f>
        <v>0.4676915488326209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44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195914</v>
      </c>
      <c r="F23" s="2">
        <f>F11+F13+F15-F17-F19-F21</f>
        <v>194460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6" t="s">
        <v>9</v>
      </c>
      <c r="B26" s="46"/>
      <c r="C26" s="46"/>
      <c r="D26" s="8">
        <v>195914</v>
      </c>
      <c r="F26" s="8">
        <v>194460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6" t="s">
        <v>8</v>
      </c>
      <c r="B28" s="46"/>
      <c r="C28" s="46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6" t="s">
        <v>6</v>
      </c>
      <c r="B30" s="46"/>
      <c r="C30" s="46"/>
      <c r="D30" s="8">
        <v>80436</v>
      </c>
      <c r="F30" s="8">
        <v>135045</v>
      </c>
      <c r="G30" s="5">
        <f>F30-D30</f>
        <v>54609</v>
      </c>
      <c r="H30" s="6">
        <f>IF((D30&gt;F30),(D30-F30)/D30,IF(D30&lt;F30,-(D30-F30)/D30,IF(D30=F30,0)))</f>
        <v>0.678912427271371</v>
      </c>
      <c r="I30" s="3">
        <f>IF(D30-F30&lt;100,0,IF(D30-F30&gt;100,1,IF(D30-F30=100,1)))</f>
        <v>0</v>
      </c>
      <c r="J30" s="3">
        <f>IF(F30-D30&lt;100,0,IF(F30-D30&gt;100,1,IF(F30-D30=100,1)))</f>
        <v>1</v>
      </c>
      <c r="K30" s="4">
        <f>IF(H30&lt;0.15,0,IF(H30&gt;0.15,1,IF(H30=0.15,1)))</f>
        <v>1</v>
      </c>
      <c r="L30" s="4" t="str">
        <f>IF((H30&lt;15%)*AND(G30&lt;100000),"NO","YES")</f>
        <v>YES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0.8515625" style="0" bestFit="1" customWidth="1"/>
  </cols>
  <sheetData>
    <row r="2" spans="2:6" ht="60">
      <c r="B2" s="42" t="s">
        <v>34</v>
      </c>
      <c r="E2" s="42" t="s">
        <v>33</v>
      </c>
      <c r="F2" t="s">
        <v>43</v>
      </c>
    </row>
    <row r="4" spans="1:6" ht="15">
      <c r="A4" t="s">
        <v>35</v>
      </c>
      <c r="B4">
        <v>6</v>
      </c>
      <c r="E4">
        <v>5402</v>
      </c>
      <c r="F4">
        <f aca="true" t="shared" si="0" ref="F4:F10">B4-E4</f>
        <v>-5396</v>
      </c>
    </row>
    <row r="5" spans="1:6" ht="15">
      <c r="A5" t="s">
        <v>36</v>
      </c>
      <c r="B5">
        <v>80</v>
      </c>
      <c r="E5">
        <v>40</v>
      </c>
      <c r="F5">
        <f t="shared" si="0"/>
        <v>40</v>
      </c>
    </row>
    <row r="6" spans="1:6" ht="15">
      <c r="A6" t="s">
        <v>37</v>
      </c>
      <c r="B6">
        <v>863</v>
      </c>
      <c r="E6">
        <v>1132</v>
      </c>
      <c r="F6">
        <f t="shared" si="0"/>
        <v>-269</v>
      </c>
    </row>
    <row r="7" spans="1:6" ht="15">
      <c r="A7" t="s">
        <v>38</v>
      </c>
      <c r="B7">
        <v>4717</v>
      </c>
      <c r="E7">
        <v>0</v>
      </c>
      <c r="F7">
        <f t="shared" si="0"/>
        <v>4717</v>
      </c>
    </row>
    <row r="8" spans="1:6" ht="15">
      <c r="A8" t="s">
        <v>39</v>
      </c>
      <c r="B8">
        <v>40</v>
      </c>
      <c r="E8">
        <v>270</v>
      </c>
      <c r="F8">
        <f t="shared" si="0"/>
        <v>-230</v>
      </c>
    </row>
    <row r="9" spans="1:6" ht="15">
      <c r="A9" t="s">
        <v>40</v>
      </c>
      <c r="B9">
        <v>0</v>
      </c>
      <c r="E9">
        <v>15</v>
      </c>
      <c r="F9">
        <f t="shared" si="0"/>
        <v>-15</v>
      </c>
    </row>
    <row r="10" spans="1:6" ht="15">
      <c r="A10" t="s">
        <v>41</v>
      </c>
      <c r="B10">
        <v>37381</v>
      </c>
      <c r="E10">
        <v>154</v>
      </c>
      <c r="F10">
        <f t="shared" si="0"/>
        <v>37227</v>
      </c>
    </row>
    <row r="11" spans="1:6" ht="15">
      <c r="A11" t="s">
        <v>42</v>
      </c>
      <c r="B11" s="31">
        <f>SUM(B4:B10)</f>
        <v>43087</v>
      </c>
      <c r="C11" s="31"/>
      <c r="D11" s="31"/>
      <c r="E11" s="31">
        <f>SUM(E4:E10)</f>
        <v>7013</v>
      </c>
      <c r="F11" s="31">
        <f>SUM(F4:F10)</f>
        <v>36074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H29" sqref="H29"/>
    </sheetView>
  </sheetViews>
  <sheetFormatPr defaultColWidth="9.140625" defaultRowHeight="15"/>
  <cols>
    <col min="1" max="1" width="20.140625" style="0" customWidth="1"/>
  </cols>
  <sheetData>
    <row r="1" spans="2:8" ht="60">
      <c r="B1" s="42" t="s">
        <v>34</v>
      </c>
      <c r="D1" s="42" t="s">
        <v>33</v>
      </c>
      <c r="F1" t="s">
        <v>43</v>
      </c>
      <c r="H1" t="s">
        <v>78</v>
      </c>
    </row>
    <row r="2" spans="1:6" ht="15">
      <c r="A2" t="s">
        <v>45</v>
      </c>
      <c r="B2">
        <v>2458</v>
      </c>
      <c r="D2">
        <v>3220</v>
      </c>
      <c r="F2">
        <f aca="true" t="shared" si="0" ref="F2:F27">B2-D2</f>
        <v>-762</v>
      </c>
    </row>
    <row r="3" spans="1:6" ht="15">
      <c r="A3" t="s">
        <v>46</v>
      </c>
      <c r="B3">
        <v>1399</v>
      </c>
      <c r="D3">
        <v>1541</v>
      </c>
      <c r="F3">
        <f t="shared" si="0"/>
        <v>-142</v>
      </c>
    </row>
    <row r="4" spans="1:6" ht="15">
      <c r="A4" t="s">
        <v>47</v>
      </c>
      <c r="B4">
        <v>700</v>
      </c>
      <c r="D4">
        <v>650</v>
      </c>
      <c r="F4">
        <f t="shared" si="0"/>
        <v>50</v>
      </c>
    </row>
    <row r="5" spans="1:6" ht="15">
      <c r="A5" t="s">
        <v>48</v>
      </c>
      <c r="B5">
        <v>1039</v>
      </c>
      <c r="D5">
        <v>125</v>
      </c>
      <c r="F5">
        <f t="shared" si="0"/>
        <v>914</v>
      </c>
    </row>
    <row r="6" spans="1:8" ht="15">
      <c r="A6" t="s">
        <v>49</v>
      </c>
      <c r="B6">
        <v>453</v>
      </c>
      <c r="D6">
        <v>1021</v>
      </c>
      <c r="F6">
        <f t="shared" si="0"/>
        <v>-568</v>
      </c>
      <c r="H6" t="s">
        <v>80</v>
      </c>
    </row>
    <row r="7" spans="1:8" ht="15">
      <c r="A7" t="s">
        <v>50</v>
      </c>
      <c r="B7">
        <v>0</v>
      </c>
      <c r="D7">
        <v>2570</v>
      </c>
      <c r="F7">
        <f t="shared" si="0"/>
        <v>-2570</v>
      </c>
      <c r="H7" t="s">
        <v>80</v>
      </c>
    </row>
    <row r="8" spans="1:6" ht="15">
      <c r="A8" t="s">
        <v>51</v>
      </c>
      <c r="B8">
        <v>72</v>
      </c>
      <c r="D8">
        <v>72</v>
      </c>
      <c r="F8">
        <f t="shared" si="0"/>
        <v>0</v>
      </c>
    </row>
    <row r="9" spans="1:6" ht="15">
      <c r="A9" t="s">
        <v>52</v>
      </c>
      <c r="B9">
        <v>0</v>
      </c>
      <c r="D9">
        <v>227</v>
      </c>
      <c r="F9">
        <f t="shared" si="0"/>
        <v>-227</v>
      </c>
    </row>
    <row r="10" spans="1:8" ht="15">
      <c r="A10" t="s">
        <v>53</v>
      </c>
      <c r="B10">
        <v>0</v>
      </c>
      <c r="D10">
        <v>600</v>
      </c>
      <c r="F10">
        <f t="shared" si="0"/>
        <v>-600</v>
      </c>
      <c r="H10" t="s">
        <v>79</v>
      </c>
    </row>
    <row r="11" spans="1:8" ht="15">
      <c r="A11" t="s">
        <v>54</v>
      </c>
      <c r="B11">
        <v>1348</v>
      </c>
      <c r="D11">
        <v>1850</v>
      </c>
      <c r="F11">
        <f t="shared" si="0"/>
        <v>-502</v>
      </c>
      <c r="H11" t="s">
        <v>81</v>
      </c>
    </row>
    <row r="12" spans="1:8" ht="15">
      <c r="A12" t="s">
        <v>55</v>
      </c>
      <c r="B12">
        <v>340</v>
      </c>
      <c r="D12">
        <v>1075</v>
      </c>
      <c r="F12">
        <f t="shared" si="0"/>
        <v>-735</v>
      </c>
      <c r="H12" t="s">
        <v>82</v>
      </c>
    </row>
    <row r="13" spans="1:8" ht="15">
      <c r="A13" t="s">
        <v>56</v>
      </c>
      <c r="B13">
        <v>912</v>
      </c>
      <c r="D13">
        <v>3711</v>
      </c>
      <c r="F13">
        <f t="shared" si="0"/>
        <v>-2799</v>
      </c>
      <c r="H13" t="s">
        <v>83</v>
      </c>
    </row>
    <row r="14" spans="1:8" ht="15">
      <c r="A14" t="s">
        <v>57</v>
      </c>
      <c r="B14">
        <v>0</v>
      </c>
      <c r="D14">
        <v>18</v>
      </c>
      <c r="F14">
        <f t="shared" si="0"/>
        <v>-18</v>
      </c>
      <c r="H14" t="s">
        <v>84</v>
      </c>
    </row>
    <row r="15" spans="1:6" ht="15">
      <c r="A15" t="s">
        <v>58</v>
      </c>
      <c r="B15">
        <v>6450</v>
      </c>
      <c r="D15">
        <v>6401</v>
      </c>
      <c r="F15">
        <f t="shared" si="0"/>
        <v>49</v>
      </c>
    </row>
    <row r="16" spans="1:6" ht="15">
      <c r="A16" t="s">
        <v>59</v>
      </c>
      <c r="B16">
        <v>137</v>
      </c>
      <c r="D16">
        <v>117</v>
      </c>
      <c r="F16">
        <f t="shared" si="0"/>
        <v>20</v>
      </c>
    </row>
    <row r="17" spans="1:8" ht="15">
      <c r="A17" t="s">
        <v>60</v>
      </c>
      <c r="B17">
        <v>200</v>
      </c>
      <c r="D17">
        <v>0</v>
      </c>
      <c r="F17">
        <f t="shared" si="0"/>
        <v>200</v>
      </c>
      <c r="H17" t="s">
        <v>85</v>
      </c>
    </row>
    <row r="18" spans="1:8" ht="15">
      <c r="A18" t="s">
        <v>61</v>
      </c>
      <c r="B18">
        <v>24</v>
      </c>
      <c r="D18">
        <v>0</v>
      </c>
      <c r="F18">
        <f t="shared" si="0"/>
        <v>24</v>
      </c>
      <c r="H18" t="s">
        <v>86</v>
      </c>
    </row>
    <row r="19" spans="1:8" ht="15">
      <c r="A19" t="s">
        <v>62</v>
      </c>
      <c r="B19">
        <v>1047</v>
      </c>
      <c r="D19">
        <v>9217</v>
      </c>
      <c r="F19">
        <f t="shared" si="0"/>
        <v>-8170</v>
      </c>
      <c r="H19" t="s">
        <v>87</v>
      </c>
    </row>
    <row r="20" spans="1:6" ht="15">
      <c r="A20" t="s">
        <v>63</v>
      </c>
      <c r="B20">
        <v>-15</v>
      </c>
      <c r="D20">
        <v>0</v>
      </c>
      <c r="F20">
        <f t="shared" si="0"/>
        <v>-15</v>
      </c>
    </row>
    <row r="21" spans="1:8" ht="15">
      <c r="A21" t="s">
        <v>64</v>
      </c>
      <c r="B21">
        <v>773</v>
      </c>
      <c r="D21">
        <v>402</v>
      </c>
      <c r="F21">
        <f t="shared" si="0"/>
        <v>371</v>
      </c>
      <c r="H21" t="s">
        <v>88</v>
      </c>
    </row>
    <row r="22" spans="1:6" ht="15">
      <c r="A22" t="s">
        <v>65</v>
      </c>
      <c r="B22">
        <v>19</v>
      </c>
      <c r="D22">
        <v>20</v>
      </c>
      <c r="F22">
        <f t="shared" si="0"/>
        <v>-1</v>
      </c>
    </row>
    <row r="23" spans="1:8" ht="15">
      <c r="A23" t="s">
        <v>66</v>
      </c>
      <c r="B23">
        <v>6722</v>
      </c>
      <c r="D23">
        <v>1524</v>
      </c>
      <c r="F23">
        <f t="shared" si="0"/>
        <v>5198</v>
      </c>
      <c r="H23" t="s">
        <v>89</v>
      </c>
    </row>
    <row r="24" spans="1:8" ht="15">
      <c r="A24" t="s">
        <v>67</v>
      </c>
      <c r="B24">
        <v>0</v>
      </c>
      <c r="D24">
        <v>980</v>
      </c>
      <c r="F24">
        <f t="shared" si="0"/>
        <v>-980</v>
      </c>
      <c r="H24" t="s">
        <v>92</v>
      </c>
    </row>
    <row r="25" spans="1:8" ht="15">
      <c r="A25" t="s">
        <v>68</v>
      </c>
      <c r="B25">
        <v>0</v>
      </c>
      <c r="D25">
        <v>124</v>
      </c>
      <c r="F25">
        <f t="shared" si="0"/>
        <v>-124</v>
      </c>
      <c r="H25" t="s">
        <v>90</v>
      </c>
    </row>
    <row r="26" spans="1:8" ht="15">
      <c r="A26" t="s">
        <v>70</v>
      </c>
      <c r="B26">
        <v>0</v>
      </c>
      <c r="D26">
        <v>243</v>
      </c>
      <c r="F26">
        <f t="shared" si="0"/>
        <v>-243</v>
      </c>
      <c r="H26" t="s">
        <v>91</v>
      </c>
    </row>
    <row r="27" spans="1:6" ht="15">
      <c r="A27" t="s">
        <v>69</v>
      </c>
      <c r="B27">
        <v>252</v>
      </c>
      <c r="D27">
        <v>0</v>
      </c>
      <c r="F27">
        <f t="shared" si="0"/>
        <v>252</v>
      </c>
    </row>
    <row r="28" spans="1:6" ht="15">
      <c r="A28" t="s">
        <v>42</v>
      </c>
      <c r="B28" s="31">
        <f>SUM(B2:B27)</f>
        <v>24330</v>
      </c>
      <c r="D28" s="31">
        <f>SUM(D2:D27)</f>
        <v>35708</v>
      </c>
      <c r="F28" s="31">
        <f>SUM(F2:F27)</f>
        <v>-11378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J21" sqref="J2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71</v>
      </c>
      <c r="D7" s="43">
        <v>8000</v>
      </c>
    </row>
    <row r="8" spans="2:4" ht="15" customHeight="1">
      <c r="B8" s="34" t="s">
        <v>72</v>
      </c>
      <c r="D8" s="43">
        <v>110000</v>
      </c>
    </row>
    <row r="9" spans="2:4" ht="15">
      <c r="B9" s="34" t="s">
        <v>66</v>
      </c>
      <c r="D9" s="43">
        <v>2000</v>
      </c>
    </row>
    <row r="10" spans="2:4" ht="15">
      <c r="B10" s="34" t="s">
        <v>73</v>
      </c>
      <c r="D10" s="43">
        <v>8000</v>
      </c>
    </row>
    <row r="11" spans="2:4" ht="15">
      <c r="B11" s="34" t="s">
        <v>74</v>
      </c>
      <c r="D11" s="34">
        <v>0</v>
      </c>
    </row>
    <row r="12" spans="2:4" ht="15">
      <c r="B12" s="34" t="s">
        <v>77</v>
      </c>
      <c r="D12" s="34">
        <v>1000</v>
      </c>
    </row>
    <row r="13" spans="2:4" ht="15">
      <c r="B13" s="34" t="s">
        <v>60</v>
      </c>
      <c r="D13" s="34">
        <v>500</v>
      </c>
    </row>
    <row r="14" spans="2:4" ht="15">
      <c r="B14" s="34" t="s">
        <v>75</v>
      </c>
      <c r="D14" s="34">
        <v>5000</v>
      </c>
    </row>
    <row r="15" spans="2:4" ht="15">
      <c r="B15" s="34" t="s">
        <v>76</v>
      </c>
      <c r="D15" s="34">
        <v>20000</v>
      </c>
    </row>
    <row r="16" ht="15">
      <c r="E16" s="33">
        <f>SUM(D7:D15)</f>
        <v>154500</v>
      </c>
    </row>
    <row r="18" spans="1:4" ht="15">
      <c r="A18" s="31" t="s">
        <v>25</v>
      </c>
      <c r="D18" s="34">
        <v>39960</v>
      </c>
    </row>
    <row r="19" ht="15">
      <c r="E19" s="33">
        <f>D18</f>
        <v>39960</v>
      </c>
    </row>
    <row r="20" spans="1:6" ht="15.75" thickBot="1">
      <c r="A20" s="31" t="s">
        <v>26</v>
      </c>
      <c r="F20" s="35">
        <f>E16+E19</f>
        <v>194460</v>
      </c>
    </row>
    <row r="21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Furniss</cp:lastModifiedBy>
  <cp:lastPrinted>2020-03-19T12:45:09Z</cp:lastPrinted>
  <dcterms:created xsi:type="dcterms:W3CDTF">2012-07-11T10:01:28Z</dcterms:created>
  <dcterms:modified xsi:type="dcterms:W3CDTF">2021-04-29T09:18:25Z</dcterms:modified>
  <cp:category/>
  <cp:version/>
  <cp:contentType/>
  <cp:contentStatus/>
</cp:coreProperties>
</file>